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8687bd80c213a6/FrauenPower/"/>
    </mc:Choice>
  </mc:AlternateContent>
  <xr:revisionPtr revIDLastSave="10" documentId="8_{F50DCFBE-FC4C-4DE1-B17F-762FD30CDE7B}" xr6:coauthVersionLast="45" xr6:coauthVersionMax="45" xr10:uidLastSave="{E2D2618F-A9FC-43AA-8F4A-889F2F22B2AB}"/>
  <bookViews>
    <workbookView xWindow="-28920" yWindow="-1665" windowWidth="29040" windowHeight="15225" tabRatio="500" activeTab="1" xr2:uid="{00000000-000D-0000-FFFF-FFFF00000000}"/>
  </bookViews>
  <sheets>
    <sheet name="Reiseplan Hinfahrt 2Ü" sheetId="2" r:id="rId1"/>
    <sheet name="Kalkulation-Preise" sheetId="4" r:id="rId2"/>
    <sheet name="Anreise Sabine" sheetId="3" r:id="rId3"/>
    <sheet name="Reiseplan Hinfahrt 3Ü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4" l="1"/>
  <c r="E52" i="4" s="1"/>
  <c r="F50" i="4"/>
  <c r="F52" i="4" s="1"/>
  <c r="F47" i="4"/>
  <c r="F49" i="4"/>
  <c r="E49" i="4"/>
  <c r="E32" i="4" l="1"/>
  <c r="E8" i="4"/>
  <c r="E12" i="4"/>
  <c r="F43" i="4"/>
  <c r="E43" i="4"/>
  <c r="E10" i="4"/>
  <c r="F29" i="4"/>
  <c r="F25" i="4" s="1"/>
  <c r="F28" i="4"/>
  <c r="F24" i="4" s="1"/>
  <c r="F18" i="4"/>
  <c r="E18" i="4"/>
  <c r="H24" i="4"/>
  <c r="H9" i="4"/>
  <c r="E7" i="4" l="1"/>
  <c r="E5" i="4" l="1"/>
  <c r="E40" i="4"/>
  <c r="E39" i="4"/>
  <c r="E38" i="4"/>
  <c r="E36" i="4"/>
  <c r="E37" i="4"/>
  <c r="E35" i="4"/>
  <c r="H25" i="4" l="1"/>
  <c r="E9" i="4"/>
  <c r="H27" i="4" l="1"/>
  <c r="H26" i="4"/>
  <c r="E13" i="4"/>
  <c r="E11" i="4"/>
  <c r="E30" i="4"/>
  <c r="E26" i="4" s="1"/>
  <c r="E31" i="4"/>
  <c r="E27" i="4" s="1"/>
  <c r="E47" i="4" l="1"/>
</calcChain>
</file>

<file path=xl/sharedStrings.xml><?xml version="1.0" encoding="utf-8"?>
<sst xmlns="http://schemas.openxmlformats.org/spreadsheetml/2006/main" count="317" uniqueCount="173">
  <si>
    <t>Reiseplan Norge</t>
  </si>
  <si>
    <t>Wochentag</t>
  </si>
  <si>
    <t>Anzahl Tage</t>
  </si>
  <si>
    <t>Was ist geplant</t>
  </si>
  <si>
    <t>Unterkunft Übernachtung</t>
  </si>
  <si>
    <t>Programm</t>
  </si>
  <si>
    <t>Sam</t>
  </si>
  <si>
    <t>KM</t>
  </si>
  <si>
    <t>reine Fahrzeit ohne Pausen</t>
  </si>
  <si>
    <t>Freitag</t>
  </si>
  <si>
    <t xml:space="preserve">Anreise nach Hamburg </t>
  </si>
  <si>
    <t>Übernachtung im Hotel in HH oder im Nachtzug</t>
  </si>
  <si>
    <t>BaBa-Flensburg</t>
  </si>
  <si>
    <t>9 Std.</t>
  </si>
  <si>
    <t>Koge</t>
  </si>
  <si>
    <t>12 Std</t>
  </si>
  <si>
    <t>Samstag</t>
  </si>
  <si>
    <t>Hamburg - Frederikshavn mit Stop in Grenaa / Fähre nach Oslo</t>
  </si>
  <si>
    <t>Übernachtung auf der Fähre nach Oslo</t>
  </si>
  <si>
    <r>
      <rPr>
        <sz val="11"/>
        <rFont val="Arial"/>
        <family val="2"/>
        <charset val="1"/>
      </rPr>
      <t xml:space="preserve">Besuch Aquarium 
</t>
    </r>
    <r>
      <rPr>
        <sz val="11"/>
        <color rgb="FF000000"/>
        <rFont val="Arial"/>
        <family val="2"/>
        <charset val="1"/>
      </rPr>
      <t>https://www.kattegatcentret.dk/</t>
    </r>
  </si>
  <si>
    <t>Flensburg-Oslo</t>
  </si>
  <si>
    <t>10,5 Std.</t>
  </si>
  <si>
    <t>Elverum</t>
  </si>
  <si>
    <t>8,5 std.</t>
  </si>
  <si>
    <t>Sonntag</t>
  </si>
  <si>
    <t>Fahrt Oslo - Geiranger mit verschiedenen Stops unterwegs (z.B. in Lom)</t>
  </si>
  <si>
    <t xml:space="preserve">Übernachtung z.B. im Camp Dalen Gaard in Geiranger 
http://www.dalengaard.no/ </t>
  </si>
  <si>
    <t xml:space="preserve">Abends gemütliches Grillen
</t>
  </si>
  <si>
    <t>Oslo-Smöla</t>
  </si>
  <si>
    <t>9,5 Std ohne Fähre</t>
  </si>
  <si>
    <t>Smöla</t>
  </si>
  <si>
    <t>8 Std.</t>
  </si>
  <si>
    <t>Montag</t>
  </si>
  <si>
    <t>Weiterfahrt von Geiranger nach Andelsness über Trollstigen</t>
  </si>
  <si>
    <t>Übernachtung in Andelsnes z.B. im Camp Mjelva https://www.mjelvacamping.no/nb/</t>
  </si>
  <si>
    <r>
      <rPr>
        <u/>
        <sz val="11"/>
        <color rgb="FF000000"/>
        <rFont val="Arial"/>
        <family val="2"/>
        <charset val="1"/>
      </rPr>
      <t>In Geiranger:</t>
    </r>
    <r>
      <rPr>
        <sz val="11"/>
        <color rgb="FF000000"/>
        <rFont val="Arial"/>
        <family val="2"/>
        <charset val="1"/>
      </rPr>
      <t xml:space="preserve"> Fjordfahrt mit dem RIB Boat (60min.), Aussichtplattform Dalsnibba
Fahrt über den Trollstigen mit Stopps, Kleine Wanderung auf dem Romsdalen oder alternativ Stadtbesichtigung Andalsnes
</t>
    </r>
  </si>
  <si>
    <t>Dienstag</t>
  </si>
  <si>
    <t>Weiterfahrt über die Atlantikstraße nach Smola - Ankunft Tag 1 BettenRorbuer</t>
  </si>
  <si>
    <t>BettenRorbuer ÜN1</t>
  </si>
  <si>
    <t>mehrere kleine Stops während der Fahrt
Ankunft 14.00 Uhr, dann
CheckIn 
Einweisung/Bootsübernahme
Vorbereitung Angelausrüstung
Leihausrüstung übernehmen
Einkaufen?
Willkommensmeeting
evt. Grillen und Besprechung?</t>
  </si>
  <si>
    <t>Mittwoch</t>
  </si>
  <si>
    <t>Tag 1 Angeln</t>
  </si>
  <si>
    <t>BettenRorbuer ÜN2</t>
  </si>
  <si>
    <t>Donnerstag</t>
  </si>
  <si>
    <t>Tag 2 Angeln</t>
  </si>
  <si>
    <t>BettenRorbuer ÜN3</t>
  </si>
  <si>
    <t>Tag 3 Angeln</t>
  </si>
  <si>
    <t>BettenRorbuer ÜN4</t>
  </si>
  <si>
    <t>Tag 4 Angeln</t>
  </si>
  <si>
    <t>BettenRorbuer ÜN5</t>
  </si>
  <si>
    <t>Tag 5 Angeln</t>
  </si>
  <si>
    <t>BettenRorbuer ÜN6</t>
  </si>
  <si>
    <t>Tag 6 
Angeln nicht mehr  sinnvoll, da der gefangene Fisch nicht mehr "durchfriert" und die anderen Fische im Paket antaut. 
Packen für die Rückreise
Boote säubern und abgeben
Angelausrüstung verpacken/abgeben
Fisch Reisefertig verpacken</t>
  </si>
  <si>
    <t>BettenRorbuer ÜN7</t>
  </si>
  <si>
    <t xml:space="preserve">Ausflug?
</t>
  </si>
  <si>
    <t>Abreise Tag 8 
BettenRoerbuer - Fahrt nach Oslo</t>
  </si>
  <si>
    <t>Übernachtung in oder nahe bei Oslo z.B. https://www.sveastranda.no/</t>
  </si>
  <si>
    <t>Je nach Übernachtung würde ich einen Ausflug zum Holmenkollen oder eine Ministadtrundfahrt anbieten</t>
  </si>
  <si>
    <t>Fährüberfahrt Oslo - Kiel</t>
  </si>
  <si>
    <t>Übernachtung auf der Fähre</t>
  </si>
  <si>
    <t>Smöla-Stromstad/SE</t>
  </si>
  <si>
    <t>11 Std</t>
  </si>
  <si>
    <t>Ankunft in Kiel und Weiterfahrt nach Hamburg . Ende der Reise</t>
  </si>
  <si>
    <t>Strömstad/Hamburg</t>
  </si>
  <si>
    <t>10,5 Std</t>
  </si>
  <si>
    <t>Hamburg-BaBa</t>
  </si>
  <si>
    <t>7,5 Std</t>
  </si>
  <si>
    <t>KM/Fahrzeit</t>
  </si>
  <si>
    <t>Abfahrts- und Ankuftszeit</t>
  </si>
  <si>
    <r>
      <rPr>
        <sz val="11"/>
        <rFont val="Arial"/>
        <family val="2"/>
        <charset val="1"/>
      </rPr>
      <t xml:space="preserve">Besuch Aquarium  schließt um 17.00
</t>
    </r>
    <r>
      <rPr>
        <sz val="11"/>
        <color rgb="FF000000"/>
        <rFont val="Arial"/>
        <family val="2"/>
        <charset val="1"/>
      </rPr>
      <t>https://www.kattegatcentret.dk/</t>
    </r>
  </si>
  <si>
    <t>Hamburg - Greena 400km / 4h30m
Greena - Frederikshavn 200km / 2h30m</t>
  </si>
  <si>
    <t>Abfahrt HH: 12.00h - Ankunft Greena: 16.30h
Abfahrt Greena: 18.30h - Ankunft Frederikshavn: 21.00h</t>
  </si>
  <si>
    <r>
      <rPr>
        <sz val="11"/>
        <color rgb="FF000000"/>
        <rFont val="Arial"/>
        <family val="2"/>
        <charset val="1"/>
      </rPr>
      <t xml:space="preserve">Fahrt Oslo - Eidsdal mit verschiedenen Stops unterwegs (z.B. in Lom und Geiranger, </t>
    </r>
    <r>
      <rPr>
        <sz val="11"/>
        <color rgb="FFFF0000"/>
        <rFont val="Arial"/>
        <family val="2"/>
        <charset val="1"/>
      </rPr>
      <t>Aussichtsplattform Dalsnibba)</t>
    </r>
  </si>
  <si>
    <t>Übernachtung z.B. im Eide Camping in Eidsdal 
http://www.eidecamping.com</t>
  </si>
  <si>
    <t>Oslo - Lom 355km / 4h45m
Lom - Eidsdal 125km / 2h</t>
  </si>
  <si>
    <r>
      <rPr>
        <sz val="11"/>
        <color rgb="FF000000"/>
        <rFont val="Arial"/>
        <family val="2"/>
        <charset val="1"/>
      </rPr>
      <t xml:space="preserve">Abfahrt in Oslo: 9.45h - Ankunft in Lom: 14.30h (wenn Lom zu weit ist wegen der Pausenzeiten, halten wir eben etwas früher)
Abfahrt Lom: 15.30h - Ankunft Eidsdal: </t>
    </r>
    <r>
      <rPr>
        <sz val="11"/>
        <color rgb="FFFF0000"/>
        <rFont val="Arial"/>
        <family val="2"/>
        <charset val="1"/>
      </rPr>
      <t xml:space="preserve">18.00h später – Pausen zu Fotos in Geiranger </t>
    </r>
  </si>
  <si>
    <t>Weiterfahrt von Eidsdal über Trollstigen, Andalsnes und Atlantikstraße nach Smøla</t>
  </si>
  <si>
    <r>
      <rPr>
        <sz val="11"/>
        <color rgb="FF000000"/>
        <rFont val="Arial"/>
        <family val="2"/>
        <charset val="1"/>
      </rPr>
      <t xml:space="preserve">Fahrt über den Trollstigen mit Stops, kleine Wanderung auf dem Romsdalen oder alternativ Stadtbesichtigung Andalsnes
Fahrt über die Atlantikstraße mit Stop 
CheckIn Betten Rorbuer
Willkommensmeeting
evt. </t>
    </r>
    <r>
      <rPr>
        <sz val="11"/>
        <color rgb="FFFF0000"/>
        <rFont val="Arial"/>
        <family val="2"/>
        <charset val="1"/>
      </rPr>
      <t xml:space="preserve">Grillen (essen vorbereitet – gulasch oder so) </t>
    </r>
    <r>
      <rPr>
        <sz val="11"/>
        <color rgb="FF000000"/>
        <rFont val="Arial"/>
        <family val="2"/>
        <charset val="1"/>
      </rPr>
      <t>und Besprechung?</t>
    </r>
  </si>
  <si>
    <r>
      <rPr>
        <sz val="11"/>
        <color rgb="FF000000"/>
        <rFont val="Arial"/>
        <family val="2"/>
        <charset val="1"/>
      </rPr>
      <t xml:space="preserve">Eidsal - Andalsnes 63km / 1h30m
Andalsnes  - Smøla 190km / 4h30m </t>
    </r>
    <r>
      <rPr>
        <sz val="11"/>
        <color rgb="FFFF0000"/>
        <rFont val="Arial"/>
        <family val="2"/>
        <charset val="1"/>
      </rPr>
      <t>über Atl.straße um 30 min länger</t>
    </r>
  </si>
  <si>
    <r>
      <rPr>
        <sz val="12"/>
        <color rgb="FF000000"/>
        <rFont val="Arial"/>
        <family val="1"/>
        <charset val="1"/>
      </rPr>
      <t xml:space="preserve">Abfahrt Eidsdal: 08.30h - Ankunft Andalsnes: 10.15h </t>
    </r>
    <r>
      <rPr>
        <sz val="12"/>
        <color rgb="FFFF0000"/>
        <rFont val="Arial"/>
        <family val="1"/>
        <charset val="1"/>
      </rPr>
      <t xml:space="preserve">Ankunft später – Pause 30 min Schlucht </t>
    </r>
    <r>
      <rPr>
        <sz val="12"/>
        <color rgb="FFFF0000"/>
        <rFont val="Times New Roman"/>
        <family val="1"/>
        <charset val="128"/>
      </rPr>
      <t>Gudbrandsjuvet</t>
    </r>
    <r>
      <rPr>
        <sz val="12"/>
        <color rgb="FFFF0000"/>
        <rFont val="Arial"/>
        <family val="1"/>
        <charset val="1"/>
      </rPr>
      <t xml:space="preserve">, dann ca. 1 St, Trollstigen. </t>
    </r>
    <r>
      <rPr>
        <sz val="12"/>
        <color rgb="FF000000"/>
        <rFont val="Arial"/>
        <family val="1"/>
        <charset val="1"/>
      </rPr>
      <t xml:space="preserve"> Abfahrt Andalsnes: 12.30h - Ankunft Smøla: 18.00h</t>
    </r>
    <r>
      <rPr>
        <sz val="12"/>
        <color rgb="FFFF0000"/>
        <rFont val="Arial"/>
        <family val="1"/>
        <charset val="1"/>
      </rPr>
      <t xml:space="preserve"> später</t>
    </r>
  </si>
  <si>
    <t>Einweisung/Bootsübernahme
Leihausrüstung übernehmen
Vorbereitung Angelausrüstung</t>
  </si>
  <si>
    <r>
      <rPr>
        <sz val="11"/>
        <color rgb="FF000000"/>
        <rFont val="Arial"/>
        <family val="2"/>
        <charset val="1"/>
      </rPr>
      <t>Ausflug?</t>
    </r>
    <r>
      <rPr>
        <sz val="11"/>
        <color rgb="FFFF0000"/>
        <rFont val="Arial"/>
        <family val="2"/>
        <charset val="1"/>
      </rPr>
      <t xml:space="preserve"> Programm je nach Wetter
</t>
    </r>
  </si>
  <si>
    <t>Tag 6 Angeln</t>
  </si>
  <si>
    <t>BettenRorbuer UN7</t>
  </si>
  <si>
    <t>Tag 7 halber Tag angeln (dann kann der Fisch bis zum nächsten Tag Abreise auch noch durchfrieren)
Packen für die Rückreise
Boote säubern und abgeben
Angelausrüstung verpacken/abgeben
Fisch Reisefertig verpacken</t>
  </si>
  <si>
    <t>BettenRorbuer ÜN8</t>
  </si>
  <si>
    <t xml:space="preserve">Abends gemeinsames Essen/Grillen
</t>
  </si>
  <si>
    <t>Smøla - Biri 610km / 8h</t>
  </si>
  <si>
    <t>Abfahrt Smola: 09.00h - Ankunft Biri: 18.00h</t>
  </si>
  <si>
    <r>
      <rPr>
        <sz val="11"/>
        <color rgb="FF000000"/>
        <rFont val="Arial"/>
        <family val="2"/>
        <charset val="1"/>
      </rPr>
      <t xml:space="preserve">Je nach Übernachtung würde ich einen Ausflug zum Holmenkollen oder eine Ministadtrundfahrt anbieten </t>
    </r>
    <r>
      <rPr>
        <sz val="11"/>
        <color rgb="FFFF0000"/>
        <rFont val="Arial"/>
        <family val="2"/>
        <charset val="1"/>
      </rPr>
      <t xml:space="preserve">ob der Busfahrer sich für Rundfahrt auskennt?? :-) </t>
    </r>
  </si>
  <si>
    <t>Biri - Oslo 160km / 2h</t>
  </si>
  <si>
    <t>wenn ihr die RV3 für die Rückreise nimmt, ist Biri ein Umweg. Tangen ist Zeitlich besser</t>
  </si>
  <si>
    <t>Busanmietung</t>
  </si>
  <si>
    <t>Tag 1-7 Angeln</t>
  </si>
  <si>
    <t>Spesen/Kosten Busfahrer</t>
  </si>
  <si>
    <t>NOK 7 Tage
01.05 – 1.09</t>
  </si>
  <si>
    <t>Zusatzboot</t>
  </si>
  <si>
    <t>Tag</t>
  </si>
  <si>
    <t>24.08.2022-31.08.22</t>
  </si>
  <si>
    <t>4 - 11</t>
  </si>
  <si>
    <t>24.08.2022-31.08.23</t>
  </si>
  <si>
    <t>AUSFLÜGE</t>
  </si>
  <si>
    <t>Kosten gesamt
 je Leistung
NOK 1/10</t>
  </si>
  <si>
    <t>Britta</t>
  </si>
  <si>
    <t>Spritkosten</t>
  </si>
  <si>
    <t>Tagespauschale Britta und Sabine je 400 €</t>
  </si>
  <si>
    <t>Oslo und Transfer zur Fähre</t>
  </si>
  <si>
    <t>Summe aller Kosten</t>
  </si>
  <si>
    <t>Ankunft Gruppe</t>
  </si>
  <si>
    <t>Sabine/Britta</t>
  </si>
  <si>
    <t>Anreise PKW Hamburg</t>
  </si>
  <si>
    <t>24.08. - 31.08.2022</t>
  </si>
  <si>
    <t>Mittwoch - Mittwoch</t>
  </si>
  <si>
    <t>3</t>
  </si>
  <si>
    <t>Sabine reist am 22.08. an und macht Vorbereitungen</t>
  </si>
  <si>
    <t>Berechnung</t>
  </si>
  <si>
    <t>Übernachtung auf der Fähre Frederikshavn - Oslo 2-Bett- Innenkabine inkl. Frühstück p.P. (Berechnung auf 20 reisende Gäste, wovon 3 nicht zahlen - Busfahrer, Sabine, Britta - zzgl. Bus)</t>
  </si>
  <si>
    <t>Hütte 27: 4 Etagenbetten für 2x1 Pers.</t>
  </si>
  <si>
    <t>Hütte 28: 4 Etagenbetten für 2x1 Pers.</t>
  </si>
  <si>
    <t>Hütte 25: 4 Etagenbetten, 2 Zimmer, 4 Pers.</t>
  </si>
  <si>
    <t>Hütte 26: 4 Etagenbetten, 2 Zimmer, 4 Pers.</t>
  </si>
  <si>
    <t>Bettwäsche und Handtücher p.P.100 NOK</t>
  </si>
  <si>
    <t>Insolvenzversicherung</t>
  </si>
  <si>
    <t>Haftpflichtversicherung</t>
  </si>
  <si>
    <t>Hütte 34: 4 Etagenbetten für 2 Pers.</t>
  </si>
  <si>
    <t>Appartement 1B: 1 Doppelbett für 2 Pers.</t>
  </si>
  <si>
    <t>Hamburg - Frederikshavn mit Stop in  / DFDS Fähre nach Oslo</t>
  </si>
  <si>
    <t>22.08.2022 - 24.08.2022</t>
  </si>
  <si>
    <t>Dienstag - Mittwoch</t>
  </si>
  <si>
    <t>23.08.2022 - 24.08.2022</t>
  </si>
  <si>
    <r>
      <t xml:space="preserve">BettenRorbuer </t>
    </r>
    <r>
      <rPr>
        <b/>
        <sz val="11"/>
        <color theme="1"/>
        <rFont val="Arial"/>
        <family val="2"/>
      </rPr>
      <t>Haus 2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2x2 Stockbetten und Hems (6)</t>
    </r>
    <r>
      <rPr>
        <sz val="11"/>
        <color theme="1"/>
        <rFont val="Arial"/>
        <family val="2"/>
      </rPr>
      <t xml:space="preserve">
TEAM+FAHRER </t>
    </r>
    <r>
      <rPr>
        <sz val="11"/>
        <color rgb="FFFF0000"/>
        <rFont val="Arial"/>
        <family val="2"/>
      </rPr>
      <t>22-24.08</t>
    </r>
    <r>
      <rPr>
        <sz val="11"/>
        <color theme="1"/>
        <rFont val="Arial"/>
        <family val="2"/>
      </rPr>
      <t xml:space="preserve">. inkl. 1 Boot / </t>
    </r>
    <r>
      <rPr>
        <sz val="11"/>
        <color rgb="FFFF0000"/>
        <rFont val="Arial"/>
        <family val="2"/>
      </rPr>
      <t xml:space="preserve">3 x EZ / </t>
    </r>
    <r>
      <rPr>
        <b/>
        <sz val="11"/>
        <color theme="9"/>
        <rFont val="Arial"/>
        <family val="2"/>
      </rPr>
      <t>3</t>
    </r>
  </si>
  <si>
    <r>
      <t xml:space="preserve">BettenRorbuer </t>
    </r>
    <r>
      <rPr>
        <b/>
        <sz val="11"/>
        <color theme="1"/>
        <rFont val="Arial"/>
        <family val="2"/>
      </rPr>
      <t xml:space="preserve">Haus 4 </t>
    </r>
    <r>
      <rPr>
        <sz val="11"/>
        <color theme="1"/>
        <rFont val="Arial"/>
        <family val="2"/>
      </rPr>
      <t xml:space="preserve">
</t>
    </r>
    <r>
      <rPr>
        <b/>
        <sz val="11"/>
        <rFont val="Arial"/>
        <family val="2"/>
      </rPr>
      <t>2x2 Stockbetten und Hems (6)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 23-24.08</t>
    </r>
    <r>
      <rPr>
        <sz val="11"/>
        <color theme="1"/>
        <rFont val="Arial"/>
        <family val="2"/>
      </rPr>
      <t xml:space="preserve">. inkl. 1 Boot / </t>
    </r>
    <r>
      <rPr>
        <sz val="11"/>
        <color rgb="FFFF0000"/>
        <rFont val="Arial"/>
        <family val="2"/>
      </rPr>
      <t xml:space="preserve">3 x EZ / </t>
    </r>
    <r>
      <rPr>
        <b/>
        <sz val="11"/>
        <color theme="9"/>
        <rFont val="Arial"/>
        <family val="2"/>
      </rPr>
      <t>3</t>
    </r>
  </si>
  <si>
    <r>
      <t xml:space="preserve">BettenRorbuer </t>
    </r>
    <r>
      <rPr>
        <b/>
        <sz val="11"/>
        <color theme="1"/>
        <rFont val="Arial"/>
        <family val="2"/>
      </rPr>
      <t xml:space="preserve">Haus 5 
2x2 Stockbetten und Hems (6)
 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23.-24.08</t>
    </r>
    <r>
      <rPr>
        <sz val="11"/>
        <color theme="1"/>
        <rFont val="Arial"/>
        <family val="2"/>
      </rPr>
      <t>. inkl. 1 Boot /</t>
    </r>
    <r>
      <rPr>
        <sz val="11"/>
        <color rgb="FFFF0000"/>
        <rFont val="Arial"/>
        <family val="2"/>
      </rPr>
      <t xml:space="preserve"> 3 x EZ / </t>
    </r>
    <r>
      <rPr>
        <b/>
        <sz val="11"/>
        <color theme="9"/>
        <rFont val="Arial"/>
        <family val="2"/>
      </rPr>
      <t>3</t>
    </r>
  </si>
  <si>
    <r>
      <t>BettenRorbuer</t>
    </r>
    <r>
      <rPr>
        <b/>
        <sz val="11"/>
        <color theme="1"/>
        <rFont val="Arial"/>
        <family val="2"/>
      </rPr>
      <t xml:space="preserve"> Haus 7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3x2 Stockbetten und Hems (8)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>23.-24.08.</t>
    </r>
    <r>
      <rPr>
        <sz val="11"/>
        <color theme="1"/>
        <rFont val="Arial"/>
        <family val="2"/>
      </rPr>
      <t xml:space="preserve"> inkl. 1 Boot / </t>
    </r>
    <r>
      <rPr>
        <sz val="11"/>
        <color rgb="FFFF0000"/>
        <rFont val="Arial"/>
        <family val="2"/>
      </rPr>
      <t xml:space="preserve">3 x DZ / </t>
    </r>
    <r>
      <rPr>
        <b/>
        <sz val="11"/>
        <color theme="9"/>
        <rFont val="Arial"/>
        <family val="2"/>
      </rPr>
      <t>6</t>
    </r>
  </si>
  <si>
    <r>
      <t>BettenRorbuer</t>
    </r>
    <r>
      <rPr>
        <b/>
        <sz val="11"/>
        <color theme="1"/>
        <rFont val="Arial"/>
        <family val="2"/>
      </rPr>
      <t xml:space="preserve"> Haus 8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3x2 Stockbetten und Hems (8)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>23.-24.08.</t>
    </r>
    <r>
      <rPr>
        <sz val="11"/>
        <color theme="1"/>
        <rFont val="Arial"/>
        <family val="2"/>
      </rPr>
      <t xml:space="preserve"> inkl. 1 Boot / </t>
    </r>
    <r>
      <rPr>
        <sz val="11"/>
        <color rgb="FFFF0000"/>
        <rFont val="Arial"/>
        <family val="2"/>
      </rPr>
      <t xml:space="preserve">3 x DZ / </t>
    </r>
    <r>
      <rPr>
        <b/>
        <sz val="11"/>
        <color theme="9"/>
        <rFont val="Arial"/>
        <family val="2"/>
      </rPr>
      <t>6</t>
    </r>
  </si>
  <si>
    <t>Außenkabine: 183,-</t>
  </si>
  <si>
    <t>Summe Allgemeinkosten</t>
  </si>
  <si>
    <t>Berechnung DZ p.P.</t>
  </si>
  <si>
    <t>Berechnung EZ p.P.</t>
  </si>
  <si>
    <t>Fähre Frederikshavn - Oslo Bus+PKW</t>
  </si>
  <si>
    <t>102,-pro Kabine
18,70 Frühstück
insgesamt 21 Personen</t>
  </si>
  <si>
    <t>90,- + 7,5 Bettwäsche</t>
  </si>
  <si>
    <t>75,- + 7,5 Bettwäsche</t>
  </si>
  <si>
    <t>90,- + (2*7,5 Bettwäsche)</t>
  </si>
  <si>
    <t>75,- + (2*7,5 Bettwäsche)</t>
  </si>
  <si>
    <r>
      <t xml:space="preserve">Hütte "Fjellbakken" 2 Zi. X 2+3 Betten für 2 EZ / </t>
    </r>
    <r>
      <rPr>
        <b/>
        <sz val="11"/>
        <color theme="9"/>
        <rFont val="Arial"/>
        <family val="2"/>
      </rPr>
      <t>2</t>
    </r>
  </si>
  <si>
    <r>
      <t xml:space="preserve">Hütte "Elinebu" 2 Zi. X 2 Betten für 4 Personen / </t>
    </r>
    <r>
      <rPr>
        <b/>
        <sz val="11"/>
        <color theme="9"/>
        <rFont val="Arial"/>
        <family val="2"/>
      </rPr>
      <t>4</t>
    </r>
  </si>
  <si>
    <r>
      <t xml:space="preserve">Hütte "Arnebu" 4 Zi. X 2 Betten für 4 EZ / </t>
    </r>
    <r>
      <rPr>
        <b/>
        <sz val="11"/>
        <color theme="9"/>
        <rFont val="Arial"/>
        <family val="2"/>
      </rPr>
      <t>4</t>
    </r>
  </si>
  <si>
    <r>
      <t xml:space="preserve"> Hütte "Svora"  3 Zi. X 2 Betten für  Personen / </t>
    </r>
    <r>
      <rPr>
        <b/>
        <sz val="11"/>
        <color theme="9"/>
        <rFont val="Arial"/>
        <family val="2"/>
      </rPr>
      <t>6</t>
    </r>
  </si>
  <si>
    <t xml:space="preserve">Außenkabinedoppel: 332,-
Aupenkabine Einzel: 322,-€ </t>
  </si>
  <si>
    <t xml:space="preserve">264,-€ Zweibett-Innenkabine zur Doppelnutzung
254,-€ 2-Bett Innenkabine zur Alleinbenutzung
35,20 Abendessen
16,60 Frühstück
</t>
  </si>
  <si>
    <t>Fähre Oslo - Kiel</t>
  </si>
  <si>
    <t>13</t>
  </si>
  <si>
    <t>Fahrer, Sabine, Britta, Bus, PKW</t>
  </si>
  <si>
    <t>254,-€ Innenkabine Einzel
264,- Innenkabine Doppel
3x35,2 Abendessen
3x16,6 Frühstück
325,- Bus (bis 13m Länge)
150,- PKW</t>
  </si>
  <si>
    <t>2x 102,- Kabine(1x EZ, 1x DZ)
3x18,70 Frühstück
248,- Bus (ab 20 Vollzahler frei)
65,-€ PKW</t>
  </si>
  <si>
    <t>21.08.2022 - 22.08.2022</t>
  </si>
  <si>
    <t>24.08.2022-31.08.2022</t>
  </si>
  <si>
    <t>01.09.2022- 02.09.2022</t>
  </si>
  <si>
    <t>21.08.2022- 22.08.2022</t>
  </si>
  <si>
    <t>Sonntag-Montag</t>
  </si>
  <si>
    <t>22.08.2022-
23.08.2022</t>
  </si>
  <si>
    <t>Montag-Dienstag</t>
  </si>
  <si>
    <t>31.08.2022-
01.09.2022</t>
  </si>
  <si>
    <t>Mittwoch-Donnerstag</t>
  </si>
  <si>
    <t>01.09.2022-
02.09.2022</t>
  </si>
  <si>
    <t>Donnerstag-Freitag</t>
  </si>
  <si>
    <t>DZ</t>
  </si>
  <si>
    <t>/15</t>
  </si>
  <si>
    <t>Summe DZ und allgem Kosten</t>
  </si>
  <si>
    <t>EZ</t>
  </si>
  <si>
    <t>/5</t>
  </si>
  <si>
    <t>Summe EZ und allgem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</si>
</sst>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12"/>
      <color rgb="FF000000"/>
      <name val="Arial"/>
      <family val="1"/>
      <charset val="1"/>
    </font>
    <font>
      <sz val="12"/>
      <color rgb="FFFF0000"/>
      <name val="Arial"/>
      <family val="1"/>
      <charset val="1"/>
    </font>
    <font>
      <sz val="12"/>
      <color rgb="FFFF0000"/>
      <name val="Times New Roman"/>
      <family val="1"/>
      <charset val="128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2"/>
      <color rgb="FFC9211E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33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 wrapText="1"/>
    </xf>
    <xf numFmtId="14" fontId="0" fillId="33" borderId="0" xfId="0" applyNumberFormat="1" applyFill="1" applyAlignment="1">
      <alignment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164" fontId="29" fillId="34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 wrapText="1"/>
    </xf>
    <xf numFmtId="14" fontId="16" fillId="0" borderId="0" xfId="0" applyNumberFormat="1" applyFont="1" applyFill="1" applyAlignment="1">
      <alignment vertical="center"/>
    </xf>
    <xf numFmtId="14" fontId="16" fillId="35" borderId="0" xfId="0" applyNumberFormat="1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164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164" fontId="0" fillId="36" borderId="0" xfId="0" applyNumberFormat="1" applyFill="1" applyAlignment="1">
      <alignment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zoomScaleNormal="100" workbookViewId="0">
      <selection activeCell="C2" sqref="C2"/>
    </sheetView>
  </sheetViews>
  <sheetFormatPr baseColWidth="10" defaultColWidth="11.19921875" defaultRowHeight="13.8"/>
  <cols>
    <col min="1" max="1" width="11" style="6" customWidth="1"/>
    <col min="2" max="2" width="14.3984375" style="6" customWidth="1"/>
    <col min="3" max="3" width="10.5" style="9" customWidth="1"/>
    <col min="4" max="4" width="32.19921875" style="6" customWidth="1"/>
    <col min="5" max="5" width="24.5" style="6" customWidth="1"/>
    <col min="6" max="6" width="34.09765625" style="6" customWidth="1"/>
    <col min="7" max="7" width="34" style="6" customWidth="1"/>
    <col min="8" max="8" width="46.296875" style="6" customWidth="1"/>
    <col min="9" max="9" width="16" style="6" customWidth="1"/>
    <col min="10" max="16384" width="11.19921875" style="6"/>
  </cols>
  <sheetData>
    <row r="1" spans="1:8" s="7" customFormat="1" ht="27.6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67</v>
      </c>
      <c r="H1" s="7" t="s">
        <v>68</v>
      </c>
    </row>
    <row r="2" spans="1:8" ht="27.6">
      <c r="A2" s="1">
        <v>44793</v>
      </c>
      <c r="B2" s="6" t="s">
        <v>16</v>
      </c>
      <c r="C2" s="9">
        <v>0</v>
      </c>
      <c r="D2" s="6" t="s">
        <v>10</v>
      </c>
      <c r="E2" s="6" t="s">
        <v>11</v>
      </c>
    </row>
    <row r="3" spans="1:8" ht="27.6">
      <c r="A3" s="1">
        <v>44794</v>
      </c>
      <c r="B3" s="6" t="s">
        <v>24</v>
      </c>
      <c r="C3" s="9">
        <v>1</v>
      </c>
      <c r="D3" s="6" t="s">
        <v>17</v>
      </c>
      <c r="E3" s="6" t="s">
        <v>18</v>
      </c>
      <c r="F3" s="6" t="s">
        <v>69</v>
      </c>
      <c r="G3" s="6" t="s">
        <v>70</v>
      </c>
      <c r="H3" s="6" t="s">
        <v>71</v>
      </c>
    </row>
    <row r="4" spans="1:8" ht="69">
      <c r="A4" s="1">
        <v>44795</v>
      </c>
      <c r="B4" s="6" t="s">
        <v>32</v>
      </c>
      <c r="C4" s="9">
        <v>2</v>
      </c>
      <c r="D4" s="6" t="s">
        <v>72</v>
      </c>
      <c r="E4" s="6" t="s">
        <v>73</v>
      </c>
      <c r="F4" s="6" t="s">
        <v>27</v>
      </c>
      <c r="G4" s="6" t="s">
        <v>74</v>
      </c>
      <c r="H4" s="6" t="s">
        <v>75</v>
      </c>
    </row>
    <row r="5" spans="1:8" ht="138">
      <c r="A5" s="1">
        <v>44796</v>
      </c>
      <c r="B5" s="6" t="s">
        <v>36</v>
      </c>
      <c r="C5" s="9">
        <v>3</v>
      </c>
      <c r="D5" s="6" t="s">
        <v>76</v>
      </c>
      <c r="E5" s="6" t="s">
        <v>38</v>
      </c>
      <c r="F5" s="6" t="s">
        <v>77</v>
      </c>
      <c r="G5" s="6" t="s">
        <v>78</v>
      </c>
      <c r="H5" s="6" t="s">
        <v>79</v>
      </c>
    </row>
    <row r="6" spans="1:8" ht="41.4">
      <c r="A6" s="1">
        <v>44797</v>
      </c>
      <c r="B6" s="6" t="s">
        <v>40</v>
      </c>
      <c r="C6" s="9">
        <v>4</v>
      </c>
      <c r="D6" s="6" t="s">
        <v>41</v>
      </c>
      <c r="E6" s="6" t="s">
        <v>42</v>
      </c>
      <c r="F6" s="6" t="s">
        <v>80</v>
      </c>
    </row>
    <row r="7" spans="1:8">
      <c r="A7" s="1">
        <v>44798</v>
      </c>
      <c r="B7" s="6" t="s">
        <v>43</v>
      </c>
      <c r="C7" s="9">
        <v>5</v>
      </c>
      <c r="D7" s="6" t="s">
        <v>44</v>
      </c>
      <c r="E7" s="6" t="s">
        <v>45</v>
      </c>
    </row>
    <row r="8" spans="1:8">
      <c r="A8" s="1">
        <v>44799</v>
      </c>
      <c r="B8" s="6" t="s">
        <v>9</v>
      </c>
      <c r="C8" s="9">
        <v>6</v>
      </c>
      <c r="D8" s="6" t="s">
        <v>46</v>
      </c>
      <c r="E8" s="6" t="s">
        <v>47</v>
      </c>
    </row>
    <row r="9" spans="1:8" ht="27.6">
      <c r="A9" s="1">
        <v>44800</v>
      </c>
      <c r="B9" s="6" t="s">
        <v>16</v>
      </c>
      <c r="C9" s="9">
        <v>7</v>
      </c>
      <c r="D9" s="6" t="s">
        <v>48</v>
      </c>
      <c r="E9" s="6" t="s">
        <v>49</v>
      </c>
      <c r="F9" s="6" t="s">
        <v>81</v>
      </c>
    </row>
    <row r="10" spans="1:8">
      <c r="A10" s="1">
        <v>44801</v>
      </c>
      <c r="B10" s="6" t="s">
        <v>24</v>
      </c>
      <c r="C10" s="9">
        <v>8</v>
      </c>
      <c r="D10" s="6" t="s">
        <v>50</v>
      </c>
      <c r="E10" s="6" t="s">
        <v>51</v>
      </c>
    </row>
    <row r="11" spans="1:8">
      <c r="A11" s="1">
        <v>44802</v>
      </c>
      <c r="B11" s="6" t="s">
        <v>32</v>
      </c>
      <c r="C11" s="9">
        <v>9</v>
      </c>
      <c r="D11" s="6" t="s">
        <v>82</v>
      </c>
      <c r="E11" s="6" t="s">
        <v>83</v>
      </c>
    </row>
    <row r="12" spans="1:8" ht="96.6">
      <c r="A12" s="1">
        <v>44803</v>
      </c>
      <c r="B12" s="6" t="s">
        <v>36</v>
      </c>
      <c r="C12" s="9">
        <v>10</v>
      </c>
      <c r="D12" s="6" t="s">
        <v>84</v>
      </c>
      <c r="E12" s="6" t="s">
        <v>85</v>
      </c>
    </row>
    <row r="13" spans="1:8" ht="41.4">
      <c r="A13" s="1">
        <v>44804</v>
      </c>
      <c r="B13" s="6" t="s">
        <v>40</v>
      </c>
      <c r="C13" s="9">
        <v>11</v>
      </c>
      <c r="D13" s="6" t="s">
        <v>55</v>
      </c>
      <c r="E13" s="6" t="s">
        <v>56</v>
      </c>
      <c r="F13" s="6" t="s">
        <v>86</v>
      </c>
      <c r="G13" s="6" t="s">
        <v>87</v>
      </c>
      <c r="H13" s="6" t="s">
        <v>88</v>
      </c>
    </row>
    <row r="14" spans="1:8" ht="69">
      <c r="A14" s="1">
        <v>44805</v>
      </c>
      <c r="B14" s="6" t="s">
        <v>43</v>
      </c>
      <c r="C14" s="9">
        <v>12</v>
      </c>
      <c r="D14" s="6" t="s">
        <v>58</v>
      </c>
      <c r="E14" s="6" t="s">
        <v>59</v>
      </c>
      <c r="F14" s="6" t="s">
        <v>89</v>
      </c>
      <c r="G14" s="6" t="s">
        <v>90</v>
      </c>
      <c r="H14" s="6" t="s">
        <v>91</v>
      </c>
    </row>
    <row r="15" spans="1:8" ht="27.6">
      <c r="A15" s="1">
        <v>44806</v>
      </c>
      <c r="B15" s="6" t="s">
        <v>9</v>
      </c>
      <c r="C15" s="9">
        <v>13</v>
      </c>
      <c r="D15" s="6" t="s">
        <v>62</v>
      </c>
    </row>
  </sheetData>
  <printOptions horizontalCentered="1" verticalCentered="1" gridLines="1"/>
  <pageMargins left="0.70866141732283472" right="0.70866141732283472" top="0.78740157480314965" bottom="0.78740157480314965" header="0.51181102362204722" footer="0.51181102362204722"/>
  <pageSetup paperSize="9" scale="57" firstPageNumber="0" orientation="landscape" horizontalDpi="300" verticalDpi="300" r:id="rId1"/>
  <headerFooter>
    <oddHeader>&amp;LReiseplan und Kalkulation</oddHeader>
    <oddFooter>&amp;L&amp;F&amp;R&amp;D/&amp;T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83C2-C3BD-4700-A284-508C8DAA7BBA}">
  <sheetPr>
    <pageSetUpPr fitToPage="1"/>
  </sheetPr>
  <dimension ref="A1:J52"/>
  <sheetViews>
    <sheetView tabSelected="1" workbookViewId="0">
      <pane ySplit="1" topLeftCell="A39" activePane="bottomLeft" state="frozen"/>
      <selection pane="bottomLeft" sqref="A1:XFD1048576"/>
    </sheetView>
  </sheetViews>
  <sheetFormatPr baseColWidth="10" defaultRowHeight="13.8"/>
  <cols>
    <col min="1" max="1" width="13.296875" style="13" customWidth="1"/>
    <col min="2" max="2" width="14.3984375" style="6" customWidth="1"/>
    <col min="3" max="3" width="12.09765625" style="9" customWidth="1"/>
    <col min="4" max="4" width="43.19921875" style="6" customWidth="1"/>
    <col min="5" max="5" width="17.69921875" style="16" customWidth="1"/>
    <col min="6" max="7" width="26.5" style="16" customWidth="1"/>
    <col min="8" max="8" width="17.296875" style="4" customWidth="1"/>
    <col min="9" max="9" width="36.296875" style="6" customWidth="1"/>
    <col min="10" max="16384" width="11.19921875" style="4"/>
  </cols>
  <sheetData>
    <row r="1" spans="1:9" ht="41.4">
      <c r="A1" s="12" t="s">
        <v>0</v>
      </c>
      <c r="B1" s="7" t="s">
        <v>1</v>
      </c>
      <c r="C1" s="8" t="s">
        <v>97</v>
      </c>
      <c r="D1" s="7" t="s">
        <v>4</v>
      </c>
      <c r="E1" s="10" t="s">
        <v>102</v>
      </c>
      <c r="F1" s="10"/>
      <c r="G1" s="10"/>
      <c r="H1" s="7" t="s">
        <v>95</v>
      </c>
      <c r="I1" s="7" t="s">
        <v>3</v>
      </c>
    </row>
    <row r="3" spans="1:9">
      <c r="A3" s="18">
        <v>44794</v>
      </c>
      <c r="B3" s="6" t="s">
        <v>24</v>
      </c>
      <c r="C3" s="9" t="s">
        <v>109</v>
      </c>
      <c r="D3" s="6" t="s">
        <v>104</v>
      </c>
      <c r="E3" s="16">
        <v>1000</v>
      </c>
      <c r="F3" s="6"/>
      <c r="G3" s="6"/>
      <c r="I3" s="6" t="s">
        <v>110</v>
      </c>
    </row>
    <row r="4" spans="1:9">
      <c r="C4" s="9" t="s">
        <v>103</v>
      </c>
      <c r="D4" s="6" t="s">
        <v>122</v>
      </c>
      <c r="E4" s="16">
        <v>200</v>
      </c>
    </row>
    <row r="5" spans="1:9">
      <c r="C5" s="9" t="s">
        <v>103</v>
      </c>
      <c r="D5" s="6" t="s">
        <v>123</v>
      </c>
      <c r="E5" s="16">
        <f>SUM(2.8*20)</f>
        <v>56</v>
      </c>
    </row>
    <row r="6" spans="1:9">
      <c r="A6" s="18"/>
      <c r="C6" s="9">
        <v>1</v>
      </c>
      <c r="D6" s="6" t="s">
        <v>92</v>
      </c>
      <c r="E6" s="16">
        <v>4700</v>
      </c>
      <c r="I6" s="6" t="s">
        <v>92</v>
      </c>
    </row>
    <row r="7" spans="1:9">
      <c r="A7" s="18"/>
      <c r="C7" s="9">
        <v>1</v>
      </c>
      <c r="D7" s="6" t="s">
        <v>94</v>
      </c>
      <c r="E7" s="16">
        <f>SUM(14*20)</f>
        <v>280</v>
      </c>
    </row>
    <row r="8" spans="1:9" ht="55.2">
      <c r="A8" s="19" t="s">
        <v>156</v>
      </c>
      <c r="C8" s="9">
        <v>1</v>
      </c>
      <c r="D8" s="6" t="s">
        <v>139</v>
      </c>
      <c r="E8" s="16">
        <f>SUM(2*102)+(3*18.7)+248+65</f>
        <v>573.1</v>
      </c>
      <c r="G8" s="25" t="s">
        <v>155</v>
      </c>
      <c r="I8" s="6" t="s">
        <v>153</v>
      </c>
    </row>
    <row r="9" spans="1:9" ht="41.4">
      <c r="A9" s="19" t="s">
        <v>127</v>
      </c>
      <c r="C9" s="11" t="s">
        <v>113</v>
      </c>
      <c r="D9" s="6" t="s">
        <v>130</v>
      </c>
      <c r="E9" s="16">
        <f>SUM(E10)/7*2</f>
        <v>273.8</v>
      </c>
      <c r="H9" s="21">
        <f>SUM(H10/10)</f>
        <v>958.3</v>
      </c>
      <c r="I9" s="6" t="s">
        <v>114</v>
      </c>
    </row>
    <row r="10" spans="1:9" ht="41.4">
      <c r="A10" s="19" t="s">
        <v>111</v>
      </c>
      <c r="C10" s="11" t="s">
        <v>99</v>
      </c>
      <c r="D10" s="6" t="s">
        <v>130</v>
      </c>
      <c r="E10" s="16">
        <f>(H10/10)</f>
        <v>958.3</v>
      </c>
      <c r="H10" s="21">
        <v>9583</v>
      </c>
    </row>
    <row r="11" spans="1:9" ht="27.6">
      <c r="A11" s="19" t="s">
        <v>98</v>
      </c>
      <c r="C11" s="11" t="s">
        <v>99</v>
      </c>
      <c r="D11" s="6" t="s">
        <v>96</v>
      </c>
      <c r="E11" s="16">
        <f>(H11/10)</f>
        <v>450.8</v>
      </c>
      <c r="H11" s="22">
        <v>4508</v>
      </c>
      <c r="I11" s="6" t="s">
        <v>93</v>
      </c>
    </row>
    <row r="12" spans="1:9" ht="82.8">
      <c r="A12" s="19" t="s">
        <v>158</v>
      </c>
      <c r="C12" s="11" t="s">
        <v>152</v>
      </c>
      <c r="D12" s="6" t="s">
        <v>151</v>
      </c>
      <c r="E12" s="16">
        <f>SUM(254+264)+3*(35.2+16.6)+325+150</f>
        <v>1148.4000000000001</v>
      </c>
      <c r="G12" s="25" t="s">
        <v>154</v>
      </c>
      <c r="H12" s="22"/>
      <c r="I12" s="6" t="s">
        <v>153</v>
      </c>
    </row>
    <row r="13" spans="1:9">
      <c r="A13" s="18"/>
      <c r="C13" s="9">
        <v>13</v>
      </c>
      <c r="D13" s="6" t="s">
        <v>105</v>
      </c>
      <c r="E13" s="16">
        <f>C13*800</f>
        <v>10400</v>
      </c>
    </row>
    <row r="14" spans="1:9">
      <c r="A14" s="18"/>
    </row>
    <row r="15" spans="1:9">
      <c r="A15" s="26" t="s">
        <v>136</v>
      </c>
      <c r="E15" s="32"/>
    </row>
    <row r="16" spans="1:9" s="31" customFormat="1">
      <c r="A16" s="27"/>
      <c r="B16" s="28"/>
      <c r="C16" s="29"/>
      <c r="D16" s="28"/>
      <c r="E16" s="30"/>
      <c r="F16" s="30"/>
      <c r="G16" s="30"/>
      <c r="I16" s="28"/>
    </row>
    <row r="17" spans="1:10" ht="27.6">
      <c r="A17" s="12" t="s">
        <v>0</v>
      </c>
      <c r="B17" s="7" t="s">
        <v>1</v>
      </c>
      <c r="C17" s="8" t="s">
        <v>97</v>
      </c>
      <c r="D17" s="7" t="s">
        <v>4</v>
      </c>
      <c r="E17" s="10" t="s">
        <v>137</v>
      </c>
      <c r="F17" s="10" t="s">
        <v>138</v>
      </c>
      <c r="G17" s="10" t="s">
        <v>115</v>
      </c>
      <c r="H17" s="7"/>
      <c r="I17" s="7" t="s">
        <v>3</v>
      </c>
    </row>
    <row r="18" spans="1:10" ht="55.2">
      <c r="A18" s="19" t="s">
        <v>159</v>
      </c>
      <c r="B18" s="6" t="s">
        <v>160</v>
      </c>
      <c r="C18" s="9">
        <v>1</v>
      </c>
      <c r="D18" s="6" t="s">
        <v>116</v>
      </c>
      <c r="E18" s="16">
        <f>SUM(102*6)+(12*18.7)</f>
        <v>836.4</v>
      </c>
      <c r="F18" s="16">
        <f>SUM(102*6)+(6*18.7)</f>
        <v>724.2</v>
      </c>
      <c r="G18" s="25" t="s">
        <v>140</v>
      </c>
      <c r="I18" s="6" t="s">
        <v>126</v>
      </c>
      <c r="J18" s="4" t="s">
        <v>135</v>
      </c>
    </row>
    <row r="19" spans="1:10" ht="41.4">
      <c r="A19" s="19" t="s">
        <v>161</v>
      </c>
      <c r="B19" s="6" t="s">
        <v>162</v>
      </c>
      <c r="C19" s="9">
        <v>2</v>
      </c>
      <c r="D19" s="6" t="s">
        <v>73</v>
      </c>
      <c r="I19" s="6" t="s">
        <v>72</v>
      </c>
    </row>
    <row r="20" spans="1:10" ht="15.6">
      <c r="A20" s="19"/>
      <c r="C20" s="9">
        <v>2</v>
      </c>
      <c r="D20" s="6" t="s">
        <v>147</v>
      </c>
      <c r="F20" s="16">
        <v>98</v>
      </c>
      <c r="G20" s="16" t="s">
        <v>141</v>
      </c>
      <c r="H20" s="21">
        <v>900</v>
      </c>
    </row>
    <row r="21" spans="1:10" ht="15.6">
      <c r="A21" s="19"/>
      <c r="C21" s="9">
        <v>2</v>
      </c>
      <c r="D21" s="6" t="s">
        <v>146</v>
      </c>
      <c r="E21" s="16">
        <v>105</v>
      </c>
      <c r="G21" s="16" t="s">
        <v>143</v>
      </c>
      <c r="H21" s="21">
        <v>900</v>
      </c>
    </row>
    <row r="22" spans="1:10" ht="15.6">
      <c r="A22" s="19"/>
      <c r="C22" s="9">
        <v>2</v>
      </c>
      <c r="D22" s="6" t="s">
        <v>145</v>
      </c>
      <c r="F22" s="16">
        <v>83</v>
      </c>
      <c r="G22" s="16" t="s">
        <v>142</v>
      </c>
      <c r="H22" s="21">
        <v>750</v>
      </c>
    </row>
    <row r="23" spans="1:10" ht="15.6">
      <c r="A23" s="19"/>
      <c r="C23" s="9">
        <v>2</v>
      </c>
      <c r="D23" s="6" t="s">
        <v>148</v>
      </c>
      <c r="E23" s="16">
        <v>90</v>
      </c>
      <c r="G23" s="16" t="s">
        <v>144</v>
      </c>
      <c r="H23" s="21">
        <v>750</v>
      </c>
    </row>
    <row r="24" spans="1:10" ht="41.4">
      <c r="A24" s="19" t="s">
        <v>129</v>
      </c>
      <c r="B24" s="6" t="s">
        <v>128</v>
      </c>
      <c r="C24" s="11" t="s">
        <v>113</v>
      </c>
      <c r="D24" s="6" t="s">
        <v>131</v>
      </c>
      <c r="F24" s="16">
        <f>SUM(F28/7)</f>
        <v>158.4</v>
      </c>
      <c r="H24" s="21">
        <f>SUM(H28/10)</f>
        <v>1108.8</v>
      </c>
      <c r="I24" s="6" t="s">
        <v>76</v>
      </c>
    </row>
    <row r="25" spans="1:10" ht="41.4">
      <c r="A25" s="19"/>
      <c r="C25" s="11" t="s">
        <v>113</v>
      </c>
      <c r="D25" s="6" t="s">
        <v>132</v>
      </c>
      <c r="F25" s="16">
        <f>SUM(F29/7)</f>
        <v>158.4</v>
      </c>
      <c r="H25" s="21">
        <f>SUM(H29/10)</f>
        <v>1108.8</v>
      </c>
      <c r="I25" s="6" t="s">
        <v>93</v>
      </c>
    </row>
    <row r="26" spans="1:10" ht="41.4">
      <c r="A26" s="19"/>
      <c r="C26" s="11" t="s">
        <v>113</v>
      </c>
      <c r="D26" s="6" t="s">
        <v>133</v>
      </c>
      <c r="E26" s="16">
        <f>SUM(E30/7)</f>
        <v>166.6</v>
      </c>
      <c r="H26" s="22">
        <f>H30/7</f>
        <v>1666</v>
      </c>
      <c r="I26" s="6" t="s">
        <v>93</v>
      </c>
    </row>
    <row r="27" spans="1:10" ht="41.4">
      <c r="A27" s="19"/>
      <c r="C27" s="11" t="s">
        <v>113</v>
      </c>
      <c r="D27" s="6" t="s">
        <v>134</v>
      </c>
      <c r="E27" s="16">
        <f>SUM(E31/7)</f>
        <v>166.6</v>
      </c>
      <c r="H27" s="22">
        <f>H31/7</f>
        <v>1666</v>
      </c>
      <c r="I27" s="6" t="s">
        <v>93</v>
      </c>
    </row>
    <row r="28" spans="1:10" ht="41.4">
      <c r="A28" s="19" t="s">
        <v>157</v>
      </c>
      <c r="B28" s="6" t="s">
        <v>112</v>
      </c>
      <c r="C28" s="11" t="s">
        <v>99</v>
      </c>
      <c r="D28" s="6" t="s">
        <v>131</v>
      </c>
      <c r="F28" s="16">
        <f>SUM(H28/10)</f>
        <v>1108.8</v>
      </c>
      <c r="H28" s="21">
        <v>11088</v>
      </c>
    </row>
    <row r="29" spans="1:10" ht="41.4">
      <c r="A29" s="19"/>
      <c r="C29" s="11" t="s">
        <v>99</v>
      </c>
      <c r="D29" s="6" t="s">
        <v>132</v>
      </c>
      <c r="F29" s="16">
        <f>(H29/10)</f>
        <v>1108.8</v>
      </c>
      <c r="H29" s="21">
        <v>11088</v>
      </c>
      <c r="I29" s="6" t="s">
        <v>93</v>
      </c>
    </row>
    <row r="30" spans="1:10" ht="41.4">
      <c r="A30" s="19"/>
      <c r="C30" s="11" t="s">
        <v>99</v>
      </c>
      <c r="D30" s="6" t="s">
        <v>133</v>
      </c>
      <c r="E30" s="16">
        <f>(H30/10)</f>
        <v>1166.2</v>
      </c>
      <c r="H30" s="22">
        <v>11662</v>
      </c>
      <c r="I30" s="6" t="s">
        <v>93</v>
      </c>
    </row>
    <row r="31" spans="1:10" ht="41.4">
      <c r="A31" s="19"/>
      <c r="C31" s="11" t="s">
        <v>99</v>
      </c>
      <c r="D31" s="6" t="s">
        <v>134</v>
      </c>
      <c r="E31" s="16">
        <f t="shared" ref="E31" si="0">(H31/10)</f>
        <v>1166.2</v>
      </c>
      <c r="H31" s="22">
        <v>11662</v>
      </c>
      <c r="I31" s="6" t="s">
        <v>93</v>
      </c>
    </row>
    <row r="32" spans="1:10" s="6" customFormat="1" ht="27.6">
      <c r="A32" s="18"/>
      <c r="C32" s="11" t="s">
        <v>99</v>
      </c>
      <c r="D32" s="6" t="s">
        <v>86</v>
      </c>
      <c r="E32" s="16">
        <f>SUM(22*20)</f>
        <v>440</v>
      </c>
    </row>
    <row r="33" spans="1:10" ht="27.6">
      <c r="A33" s="20" t="s">
        <v>100</v>
      </c>
      <c r="B33" s="14"/>
      <c r="C33" s="15"/>
      <c r="D33" s="14" t="s">
        <v>101</v>
      </c>
      <c r="E33" s="17"/>
      <c r="F33" s="17"/>
      <c r="G33" s="17"/>
      <c r="H33" s="23"/>
      <c r="I33" s="14"/>
    </row>
    <row r="34" spans="1:10" s="6" customFormat="1" ht="27.6">
      <c r="A34" s="19" t="s">
        <v>163</v>
      </c>
      <c r="B34" s="6" t="s">
        <v>164</v>
      </c>
      <c r="C34" s="9">
        <v>12</v>
      </c>
      <c r="D34" s="6" t="s">
        <v>56</v>
      </c>
      <c r="I34" s="6" t="s">
        <v>55</v>
      </c>
    </row>
    <row r="35" spans="1:10" s="6" customFormat="1" ht="15.6">
      <c r="A35" s="18"/>
      <c r="C35" s="9">
        <v>12</v>
      </c>
      <c r="D35" s="6" t="s">
        <v>117</v>
      </c>
      <c r="E35" s="16">
        <f>SUM(H35/10)</f>
        <v>119</v>
      </c>
      <c r="H35" s="22">
        <v>1190</v>
      </c>
    </row>
    <row r="36" spans="1:10" s="6" customFormat="1" ht="15.6">
      <c r="A36" s="18"/>
      <c r="C36" s="9">
        <v>12</v>
      </c>
      <c r="D36" s="6" t="s">
        <v>118</v>
      </c>
      <c r="E36" s="16">
        <f t="shared" ref="E36:E40" si="1">SUM(H36/10)</f>
        <v>119</v>
      </c>
      <c r="H36" s="22">
        <v>1190</v>
      </c>
    </row>
    <row r="37" spans="1:10" s="6" customFormat="1" ht="15.6">
      <c r="A37" s="18"/>
      <c r="C37" s="9">
        <v>12</v>
      </c>
      <c r="D37" s="6" t="s">
        <v>125</v>
      </c>
      <c r="E37" s="16">
        <f t="shared" si="1"/>
        <v>119</v>
      </c>
      <c r="H37" s="22">
        <v>1190</v>
      </c>
    </row>
    <row r="38" spans="1:10" s="6" customFormat="1" ht="15.6">
      <c r="A38" s="18"/>
      <c r="C38" s="9">
        <v>12</v>
      </c>
      <c r="D38" s="6" t="s">
        <v>124</v>
      </c>
      <c r="E38" s="16">
        <f t="shared" si="1"/>
        <v>79.900000000000006</v>
      </c>
      <c r="H38" s="22">
        <v>799</v>
      </c>
    </row>
    <row r="39" spans="1:10" s="6" customFormat="1" ht="15.6">
      <c r="A39" s="18"/>
      <c r="C39" s="9">
        <v>12</v>
      </c>
      <c r="D39" s="6" t="s">
        <v>119</v>
      </c>
      <c r="E39" s="16">
        <f t="shared" si="1"/>
        <v>135</v>
      </c>
      <c r="H39" s="22">
        <v>1350</v>
      </c>
    </row>
    <row r="40" spans="1:10" s="6" customFormat="1" ht="15.6">
      <c r="A40" s="18"/>
      <c r="C40" s="9">
        <v>12</v>
      </c>
      <c r="D40" s="6" t="s">
        <v>120</v>
      </c>
      <c r="E40" s="16">
        <f t="shared" si="1"/>
        <v>135</v>
      </c>
      <c r="H40" s="22">
        <v>1350</v>
      </c>
    </row>
    <row r="41" spans="1:10" s="6" customFormat="1" ht="15.6">
      <c r="A41" s="18"/>
      <c r="C41" s="9"/>
      <c r="D41" s="6" t="s">
        <v>121</v>
      </c>
      <c r="E41" s="16">
        <v>200</v>
      </c>
      <c r="H41" s="22"/>
    </row>
    <row r="42" spans="1:10" s="6" customFormat="1" ht="55.2">
      <c r="A42" s="19" t="s">
        <v>165</v>
      </c>
      <c r="B42" s="6" t="s">
        <v>166</v>
      </c>
      <c r="C42" s="9">
        <v>13</v>
      </c>
      <c r="D42" s="6" t="s">
        <v>106</v>
      </c>
      <c r="I42" s="6" t="s">
        <v>89</v>
      </c>
    </row>
    <row r="43" spans="1:10" s="6" customFormat="1" ht="96.6">
      <c r="A43" s="18"/>
      <c r="C43" s="9"/>
      <c r="D43" s="6" t="s">
        <v>59</v>
      </c>
      <c r="E43" s="25">
        <f>SUM(6*264)+12*(35.2+16.6)</f>
        <v>2205.6</v>
      </c>
      <c r="F43" s="25">
        <f>SUM(6*254)+6*(35.2+16.6)</f>
        <v>1834.8</v>
      </c>
      <c r="G43" s="6" t="s">
        <v>150</v>
      </c>
      <c r="I43" s="6" t="s">
        <v>58</v>
      </c>
      <c r="J43" s="6" t="s">
        <v>149</v>
      </c>
    </row>
    <row r="44" spans="1:10" s="6" customFormat="1" ht="27.6">
      <c r="A44" s="18">
        <v>44806</v>
      </c>
      <c r="B44" s="6" t="s">
        <v>9</v>
      </c>
      <c r="C44" s="9">
        <v>13</v>
      </c>
      <c r="I44" s="6" t="s">
        <v>62</v>
      </c>
    </row>
    <row r="47" spans="1:10" ht="22.8">
      <c r="D47" s="6" t="s">
        <v>107</v>
      </c>
      <c r="E47" s="24">
        <f>SUM(E2:E46)</f>
        <v>27289.9</v>
      </c>
      <c r="F47" s="24">
        <f>E47/15</f>
        <v>1819.3266666666668</v>
      </c>
      <c r="G47" s="24"/>
    </row>
    <row r="49" spans="4:7">
      <c r="D49" s="6" t="s">
        <v>167</v>
      </c>
      <c r="E49" s="16">
        <f>SUM(E18:E43)</f>
        <v>7249.5</v>
      </c>
      <c r="F49" s="16">
        <f>SUM(F18:F43)</f>
        <v>5274.4000000000005</v>
      </c>
      <c r="G49" s="6" t="s">
        <v>170</v>
      </c>
    </row>
    <row r="50" spans="4:7">
      <c r="D50" s="4" t="s">
        <v>168</v>
      </c>
      <c r="E50" s="16">
        <f>E49/10</f>
        <v>724.95</v>
      </c>
      <c r="F50" s="16">
        <f>F49/5</f>
        <v>1054.8800000000001</v>
      </c>
      <c r="G50" s="4" t="s">
        <v>171</v>
      </c>
    </row>
    <row r="51" spans="4:7">
      <c r="G51" s="6"/>
    </row>
    <row r="52" spans="4:7">
      <c r="D52" s="6" t="s">
        <v>169</v>
      </c>
      <c r="E52" s="16">
        <f>E50+F47</f>
        <v>2544.2766666666666</v>
      </c>
      <c r="F52" s="16">
        <f>F50+F47</f>
        <v>2874.2066666666669</v>
      </c>
      <c r="G52" s="6" t="s">
        <v>172</v>
      </c>
    </row>
  </sheetData>
  <phoneticPr fontId="26" type="noConversion"/>
  <printOptions horizontalCentered="1" verticalCentered="1" gridLines="1"/>
  <pageMargins left="0.70866141732283472" right="0.70866141732283472" top="0.78740157480314965" bottom="0.78740157480314965" header="0.31496062992125984" footer="0.31496062992125984"/>
  <pageSetup paperSize="9" scale="33" orientation="landscape" r:id="rId1"/>
  <headerFooter>
    <oddFooter>&amp;L&amp;F&amp;R&amp;D/&amp;T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54AB-45DB-4B00-8A29-4A326DDD1AAC}">
  <dimension ref="A1:K22"/>
  <sheetViews>
    <sheetView workbookViewId="0">
      <selection activeCell="I16" sqref="I16"/>
    </sheetView>
  </sheetViews>
  <sheetFormatPr baseColWidth="10" defaultColWidth="11.19921875" defaultRowHeight="13.8"/>
  <cols>
    <col min="1" max="1" width="11" style="6" customWidth="1"/>
    <col min="2" max="2" width="14.3984375" style="6" customWidth="1"/>
    <col min="3" max="3" width="10.5" style="9" customWidth="1"/>
    <col min="4" max="4" width="32.19921875" style="6" customWidth="1"/>
    <col min="5" max="5" width="24.5" style="6" customWidth="1"/>
    <col min="6" max="6" width="34.09765625" style="6" hidden="1" customWidth="1"/>
    <col min="7" max="7" width="34" style="6" hidden="1" customWidth="1"/>
    <col min="8" max="8" width="46.296875" style="6" hidden="1" customWidth="1"/>
    <col min="9" max="9" width="16" style="6" customWidth="1"/>
    <col min="10" max="10" width="11.19921875" style="6"/>
    <col min="11" max="11" width="14.296875" style="6" customWidth="1"/>
    <col min="12" max="16384" width="11.19921875" style="6"/>
  </cols>
  <sheetData>
    <row r="1" spans="1:11" s="7" customFormat="1" ht="41.4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67</v>
      </c>
      <c r="H1" s="7" t="s">
        <v>68</v>
      </c>
      <c r="I1" s="7" t="s">
        <v>6</v>
      </c>
      <c r="J1" s="7" t="s">
        <v>7</v>
      </c>
      <c r="K1" s="7" t="s">
        <v>8</v>
      </c>
    </row>
    <row r="2" spans="1:11">
      <c r="A2" s="1">
        <v>44792</v>
      </c>
      <c r="B2" s="6" t="s">
        <v>9</v>
      </c>
      <c r="C2" s="9">
        <v>-1</v>
      </c>
      <c r="D2" s="6" t="s">
        <v>12</v>
      </c>
      <c r="E2" s="6">
        <v>817</v>
      </c>
      <c r="F2" s="6" t="s">
        <v>13</v>
      </c>
      <c r="G2" s="6" t="s">
        <v>14</v>
      </c>
      <c r="H2" s="6">
        <v>1080</v>
      </c>
      <c r="I2" s="6" t="s">
        <v>15</v>
      </c>
    </row>
    <row r="3" spans="1:11">
      <c r="A3" s="1">
        <v>44793</v>
      </c>
      <c r="B3" s="6" t="s">
        <v>16</v>
      </c>
      <c r="C3" s="9">
        <v>0</v>
      </c>
      <c r="D3" s="6" t="s">
        <v>20</v>
      </c>
      <c r="E3" s="6">
        <v>909</v>
      </c>
      <c r="F3" s="6" t="s">
        <v>21</v>
      </c>
      <c r="G3" s="6" t="s">
        <v>22</v>
      </c>
      <c r="H3" s="6">
        <v>775</v>
      </c>
      <c r="I3" s="6" t="s">
        <v>23</v>
      </c>
    </row>
    <row r="4" spans="1:11">
      <c r="A4" s="1">
        <v>44794</v>
      </c>
      <c r="B4" s="6" t="s">
        <v>24</v>
      </c>
      <c r="C4" s="9">
        <v>1</v>
      </c>
      <c r="D4" s="6" t="s">
        <v>28</v>
      </c>
      <c r="E4" s="6">
        <v>620</v>
      </c>
      <c r="F4" s="6" t="s">
        <v>29</v>
      </c>
      <c r="G4" s="6" t="s">
        <v>30</v>
      </c>
      <c r="H4" s="6">
        <v>515</v>
      </c>
      <c r="I4" s="6" t="s">
        <v>31</v>
      </c>
    </row>
    <row r="5" spans="1:11" ht="13.8" customHeight="1">
      <c r="A5" s="1">
        <v>44795</v>
      </c>
      <c r="B5" s="6" t="s">
        <v>32</v>
      </c>
      <c r="C5" s="9">
        <v>2</v>
      </c>
      <c r="F5" s="6" t="s">
        <v>77</v>
      </c>
      <c r="G5" s="6" t="s">
        <v>78</v>
      </c>
      <c r="H5" s="6" t="s">
        <v>79</v>
      </c>
    </row>
    <row r="6" spans="1:11" ht="15.6" customHeight="1">
      <c r="A6" s="1">
        <v>44796</v>
      </c>
      <c r="B6" s="6" t="s">
        <v>36</v>
      </c>
      <c r="C6" s="9">
        <v>3</v>
      </c>
      <c r="D6" s="6" t="s">
        <v>108</v>
      </c>
      <c r="E6" s="6" t="s">
        <v>38</v>
      </c>
      <c r="F6" s="6" t="s">
        <v>80</v>
      </c>
    </row>
    <row r="7" spans="1:11" ht="15.6" customHeight="1">
      <c r="A7" s="1">
        <v>44797</v>
      </c>
      <c r="B7" s="6" t="s">
        <v>40</v>
      </c>
      <c r="C7" s="9">
        <v>4</v>
      </c>
      <c r="D7" s="6" t="s">
        <v>41</v>
      </c>
      <c r="E7" s="6" t="s">
        <v>42</v>
      </c>
    </row>
    <row r="8" spans="1:11" ht="15.6" customHeight="1">
      <c r="A8" s="1">
        <v>44798</v>
      </c>
      <c r="B8" s="6" t="s">
        <v>43</v>
      </c>
      <c r="C8" s="9">
        <v>5</v>
      </c>
      <c r="D8" s="6" t="s">
        <v>44</v>
      </c>
      <c r="E8" s="6" t="s">
        <v>45</v>
      </c>
    </row>
    <row r="9" spans="1:11" ht="15.6" customHeight="1">
      <c r="A9" s="1">
        <v>44799</v>
      </c>
      <c r="B9" s="6" t="s">
        <v>9</v>
      </c>
      <c r="C9" s="9">
        <v>6</v>
      </c>
      <c r="D9" s="6" t="s">
        <v>46</v>
      </c>
      <c r="E9" s="6" t="s">
        <v>47</v>
      </c>
      <c r="F9" s="6" t="s">
        <v>81</v>
      </c>
    </row>
    <row r="10" spans="1:11" ht="15.6" customHeight="1">
      <c r="A10" s="1">
        <v>44800</v>
      </c>
      <c r="B10" s="6" t="s">
        <v>16</v>
      </c>
      <c r="C10" s="9">
        <v>7</v>
      </c>
      <c r="D10" s="6" t="s">
        <v>48</v>
      </c>
      <c r="E10" s="6" t="s">
        <v>49</v>
      </c>
    </row>
    <row r="11" spans="1:11" ht="15.6" customHeight="1">
      <c r="A11" s="1">
        <v>44801</v>
      </c>
      <c r="B11" s="6" t="s">
        <v>24</v>
      </c>
      <c r="C11" s="9">
        <v>8</v>
      </c>
      <c r="D11" s="6" t="s">
        <v>50</v>
      </c>
      <c r="E11" s="6" t="s">
        <v>51</v>
      </c>
    </row>
    <row r="12" spans="1:11" ht="31.8" customHeight="1">
      <c r="A12" s="1">
        <v>44802</v>
      </c>
      <c r="B12" s="6" t="s">
        <v>32</v>
      </c>
      <c r="C12" s="9">
        <v>9</v>
      </c>
      <c r="D12" s="6" t="s">
        <v>82</v>
      </c>
      <c r="E12" s="6" t="s">
        <v>83</v>
      </c>
    </row>
    <row r="13" spans="1:11" ht="96.6">
      <c r="A13" s="1">
        <v>44803</v>
      </c>
      <c r="B13" s="6" t="s">
        <v>36</v>
      </c>
      <c r="C13" s="9">
        <v>10</v>
      </c>
      <c r="D13" s="6" t="s">
        <v>84</v>
      </c>
      <c r="E13" s="6" t="s">
        <v>85</v>
      </c>
      <c r="F13" s="6" t="s">
        <v>86</v>
      </c>
      <c r="G13" s="6" t="s">
        <v>87</v>
      </c>
      <c r="H13" s="6" t="s">
        <v>88</v>
      </c>
    </row>
    <row r="14" spans="1:11" ht="57.6" customHeight="1">
      <c r="A14" s="1">
        <v>44804</v>
      </c>
      <c r="B14" s="6" t="s">
        <v>40</v>
      </c>
      <c r="C14" s="9">
        <v>11</v>
      </c>
      <c r="D14" s="6" t="s">
        <v>55</v>
      </c>
      <c r="E14" s="6" t="s">
        <v>56</v>
      </c>
      <c r="F14" s="6" t="s">
        <v>89</v>
      </c>
      <c r="G14" s="6" t="s">
        <v>90</v>
      </c>
      <c r="H14" s="6" t="s">
        <v>91</v>
      </c>
    </row>
    <row r="15" spans="1:11" ht="35.4" customHeight="1">
      <c r="A15" s="1">
        <v>44805</v>
      </c>
      <c r="B15" s="6" t="s">
        <v>9</v>
      </c>
      <c r="C15" s="9">
        <v>13</v>
      </c>
      <c r="D15" s="6" t="s">
        <v>62</v>
      </c>
      <c r="E15" s="6">
        <v>756</v>
      </c>
      <c r="I15" s="6" t="s">
        <v>61</v>
      </c>
      <c r="J15" s="6" t="s">
        <v>60</v>
      </c>
    </row>
    <row r="16" spans="1:11" ht="35.4" customHeight="1">
      <c r="A16" s="1">
        <v>44806</v>
      </c>
      <c r="E16" s="6">
        <v>951</v>
      </c>
      <c r="I16" s="6" t="s">
        <v>64</v>
      </c>
      <c r="J16" s="6" t="s">
        <v>63</v>
      </c>
    </row>
    <row r="17" spans="5:10" ht="22.2" customHeight="1">
      <c r="E17" s="6">
        <v>720</v>
      </c>
      <c r="I17" s="6" t="s">
        <v>66</v>
      </c>
      <c r="J17" s="6" t="s">
        <v>65</v>
      </c>
    </row>
    <row r="18" spans="5:10" ht="22.2" customHeight="1"/>
    <row r="19" spans="5:10" ht="22.2" customHeight="1"/>
    <row r="20" spans="5:10" ht="22.2" customHeight="1"/>
    <row r="21" spans="5:10" ht="22.2" customHeight="1"/>
    <row r="22" spans="5:10" ht="22.2" customHeight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"/>
  <sheetViews>
    <sheetView zoomScaleNormal="100" workbookViewId="0">
      <selection activeCell="A6" sqref="A6:XFD6"/>
    </sheetView>
  </sheetViews>
  <sheetFormatPr baseColWidth="10" defaultColWidth="11.19921875" defaultRowHeight="13.8"/>
  <cols>
    <col min="1" max="1" width="14.59765625" style="4" customWidth="1"/>
    <col min="2" max="2" width="14.3984375" style="4" customWidth="1"/>
    <col min="3" max="3" width="10.5" style="5" customWidth="1"/>
    <col min="4" max="4" width="32.19921875" style="6" customWidth="1"/>
    <col min="5" max="5" width="24.5" style="6" customWidth="1"/>
    <col min="6" max="6" width="34.09765625" style="6" customWidth="1"/>
    <col min="7" max="7" width="16.19921875" style="6" customWidth="1"/>
    <col min="8" max="8" width="11.19921875" style="6"/>
    <col min="9" max="9" width="16" style="6" customWidth="1"/>
    <col min="10" max="22" width="11.19921875" style="6"/>
    <col min="23" max="16384" width="11.19921875" style="4"/>
  </cols>
  <sheetData>
    <row r="1" spans="1:6" s="2" customFormat="1" ht="41.4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35.4" customHeight="1">
      <c r="A2" s="1">
        <v>44792</v>
      </c>
      <c r="B2" s="4" t="s">
        <v>9</v>
      </c>
      <c r="D2" s="6" t="s">
        <v>10</v>
      </c>
      <c r="E2" s="6" t="s">
        <v>11</v>
      </c>
    </row>
    <row r="3" spans="1:6" ht="35.4" customHeight="1">
      <c r="A3" s="1">
        <v>44793</v>
      </c>
      <c r="B3" s="4" t="s">
        <v>16</v>
      </c>
      <c r="C3" s="5">
        <v>1</v>
      </c>
      <c r="D3" s="6" t="s">
        <v>17</v>
      </c>
      <c r="E3" s="6" t="s">
        <v>18</v>
      </c>
      <c r="F3" s="6" t="s">
        <v>19</v>
      </c>
    </row>
    <row r="4" spans="1:6" ht="57.6" customHeight="1">
      <c r="A4" s="1">
        <v>44794</v>
      </c>
      <c r="B4" s="4" t="s">
        <v>24</v>
      </c>
      <c r="C4" s="5">
        <v>2</v>
      </c>
      <c r="D4" s="6" t="s">
        <v>25</v>
      </c>
      <c r="E4" s="6" t="s">
        <v>26</v>
      </c>
      <c r="F4" s="6" t="s">
        <v>27</v>
      </c>
    </row>
    <row r="5" spans="1:6" ht="124.2">
      <c r="A5" s="1">
        <v>44795</v>
      </c>
      <c r="B5" s="4" t="s">
        <v>32</v>
      </c>
      <c r="C5" s="5">
        <v>3</v>
      </c>
      <c r="D5" s="6" t="s">
        <v>33</v>
      </c>
      <c r="E5" s="6" t="s">
        <v>34</v>
      </c>
      <c r="F5" s="6" t="s">
        <v>35</v>
      </c>
    </row>
    <row r="6" spans="1:6" ht="124.2">
      <c r="A6" s="1">
        <v>44796</v>
      </c>
      <c r="B6" s="4" t="s">
        <v>36</v>
      </c>
      <c r="C6" s="5">
        <v>4</v>
      </c>
      <c r="D6" s="6" t="s">
        <v>37</v>
      </c>
      <c r="E6" s="6" t="s">
        <v>38</v>
      </c>
      <c r="F6" s="6" t="s">
        <v>39</v>
      </c>
    </row>
    <row r="7" spans="1:6" ht="35.4" customHeight="1">
      <c r="A7" s="1">
        <v>44797</v>
      </c>
      <c r="B7" s="4" t="s">
        <v>40</v>
      </c>
      <c r="C7" s="5">
        <v>5</v>
      </c>
      <c r="D7" s="6" t="s">
        <v>41</v>
      </c>
      <c r="E7" s="6" t="s">
        <v>42</v>
      </c>
    </row>
    <row r="8" spans="1:6" ht="35.4" customHeight="1">
      <c r="A8" s="1">
        <v>44798</v>
      </c>
      <c r="B8" s="4" t="s">
        <v>43</v>
      </c>
      <c r="C8" s="5">
        <v>6</v>
      </c>
      <c r="D8" s="6" t="s">
        <v>44</v>
      </c>
      <c r="E8" s="6" t="s">
        <v>45</v>
      </c>
    </row>
    <row r="9" spans="1:6" ht="35.4" customHeight="1">
      <c r="A9" s="1">
        <v>44799</v>
      </c>
      <c r="B9" s="4" t="s">
        <v>9</v>
      </c>
      <c r="C9" s="5">
        <v>7</v>
      </c>
      <c r="D9" s="6" t="s">
        <v>46</v>
      </c>
      <c r="E9" s="6" t="s">
        <v>47</v>
      </c>
    </row>
    <row r="10" spans="1:6" ht="35.4" customHeight="1">
      <c r="A10" s="1">
        <v>44800</v>
      </c>
      <c r="B10" s="4" t="s">
        <v>16</v>
      </c>
      <c r="C10" s="5">
        <v>8</v>
      </c>
      <c r="D10" s="6" t="s">
        <v>48</v>
      </c>
      <c r="E10" s="6" t="s">
        <v>49</v>
      </c>
    </row>
    <row r="11" spans="1:6" ht="35.4" customHeight="1">
      <c r="A11" s="1">
        <v>44801</v>
      </c>
      <c r="B11" s="4" t="s">
        <v>24</v>
      </c>
      <c r="C11" s="5">
        <v>9</v>
      </c>
      <c r="D11" s="6" t="s">
        <v>50</v>
      </c>
      <c r="E11" s="6" t="s">
        <v>51</v>
      </c>
    </row>
    <row r="12" spans="1:6" ht="124.2">
      <c r="A12" s="1">
        <v>44802</v>
      </c>
      <c r="B12" s="4" t="s">
        <v>32</v>
      </c>
      <c r="C12" s="5">
        <v>10</v>
      </c>
      <c r="D12" s="6" t="s">
        <v>52</v>
      </c>
      <c r="E12" s="6" t="s">
        <v>53</v>
      </c>
      <c r="F12" s="6" t="s">
        <v>54</v>
      </c>
    </row>
    <row r="13" spans="1:6" ht="57.6" customHeight="1">
      <c r="A13" s="1">
        <v>44803</v>
      </c>
      <c r="B13" s="4" t="s">
        <v>36</v>
      </c>
      <c r="C13" s="5">
        <v>11</v>
      </c>
      <c r="D13" s="6" t="s">
        <v>55</v>
      </c>
      <c r="E13" s="6" t="s">
        <v>56</v>
      </c>
      <c r="F13" s="6" t="s">
        <v>57</v>
      </c>
    </row>
    <row r="14" spans="1:6" ht="35.4" customHeight="1">
      <c r="A14" s="1">
        <v>44804</v>
      </c>
      <c r="B14" s="4" t="s">
        <v>40</v>
      </c>
      <c r="C14" s="5">
        <v>12</v>
      </c>
      <c r="D14" s="6" t="s">
        <v>58</v>
      </c>
      <c r="E14" s="6" t="s">
        <v>59</v>
      </c>
    </row>
    <row r="15" spans="1:6" ht="35.4" customHeight="1">
      <c r="A15" s="1">
        <v>44805</v>
      </c>
      <c r="B15" s="4" t="s">
        <v>43</v>
      </c>
      <c r="C15" s="5">
        <v>13</v>
      </c>
      <c r="D15" s="6" t="s">
        <v>62</v>
      </c>
    </row>
    <row r="16" spans="1:6" ht="22.2" customHeight="1">
      <c r="A16" s="1">
        <v>44806</v>
      </c>
    </row>
    <row r="17" ht="22.2" customHeight="1"/>
    <row r="18" ht="22.2" customHeight="1"/>
    <row r="19" ht="22.2" customHeight="1"/>
    <row r="20" ht="22.2" customHeight="1"/>
    <row r="21" ht="22.2" customHeight="1"/>
  </sheetData>
  <printOptions gridLines="1"/>
  <pageMargins left="0.70833333333333304" right="0.70833333333333304" top="0.78749999999999998" bottom="0.78749999999999998" header="0.51180555555555496" footer="0.31527777777777799"/>
  <pageSetup paperSize="9" firstPageNumber="0" orientation="landscape" horizontalDpi="300" verticalDpi="300" r:id="rId1"/>
  <headerFooter>
    <oddFooter>&amp;L&amp;F&amp;R&amp;D/&amp;T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Reiseplan Hinfahrt 2Ü</vt:lpstr>
      <vt:lpstr>Kalkulation-Preise</vt:lpstr>
      <vt:lpstr>Anreise Sabine</vt:lpstr>
      <vt:lpstr>Reiseplan Hinfahrt 3Ü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dc:description/>
  <cp:lastModifiedBy>sam</cp:lastModifiedBy>
  <cp:revision>2</cp:revision>
  <cp:lastPrinted>2022-02-26T16:29:08Z</cp:lastPrinted>
  <dcterms:created xsi:type="dcterms:W3CDTF">2022-02-08T07:43:54Z</dcterms:created>
  <dcterms:modified xsi:type="dcterms:W3CDTF">2022-02-26T16:29:10Z</dcterms:modified>
  <dc:language>de-DE</dc:language>
</cp:coreProperties>
</file>